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0660FAC5-0AE0-4CA1-AEDC-BBB2F1C66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ΣΜΕΔ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9" i="1"/>
  <c r="D10" i="1" l="1"/>
  <c r="D15" i="1" l="1"/>
  <c r="D16" i="1"/>
  <c r="D26" i="1"/>
  <c r="D12" i="1"/>
  <c r="D13" i="1"/>
  <c r="D27" i="1" l="1"/>
  <c r="D30" i="1" s="1"/>
  <c r="D28" i="1"/>
  <c r="D34" i="1" s="1"/>
  <c r="D32" i="1" l="1"/>
  <c r="D29" i="1"/>
</calcChain>
</file>

<file path=xl/sharedStrings.xml><?xml version="1.0" encoding="utf-8"?>
<sst xmlns="http://schemas.openxmlformats.org/spreadsheetml/2006/main" count="51" uniqueCount="49">
  <si>
    <t>ΑΑ</t>
  </si>
  <si>
    <t>Περιγραφή</t>
  </si>
  <si>
    <t>Ποσό</t>
  </si>
  <si>
    <t>Τύπος Υπολογισμού</t>
  </si>
  <si>
    <t>ΦΠΑ</t>
  </si>
  <si>
    <t>Υπάρχει ΦΠΑ? (0=ΌΧΙ, 1=ΝΑΙ)</t>
  </si>
  <si>
    <t>Ποσό Χωρίς ΦΠΑ</t>
  </si>
  <si>
    <t>[4] = [1] - [3]</t>
  </si>
  <si>
    <t>[5] = [4] * 6,67 / 100</t>
  </si>
  <si>
    <t>[6] = [4] * 13,33 / 100</t>
  </si>
  <si>
    <t>Ποσό Εργαζομένου για Σύνταξη</t>
  </si>
  <si>
    <t>Ποσό Εργοδότη για Σύνταξη</t>
  </si>
  <si>
    <t>Ποσό Εργαζομένου για Υγειονομική Περίθαλψη</t>
  </si>
  <si>
    <t>Ποσό Εργοδότη για Υγειονομική Περίθαλψη</t>
  </si>
  <si>
    <t>[3] = ([1] - ([1] / 1,24)) * [2]</t>
  </si>
  <si>
    <t>Παρακράτηση Φόρου Ελευθέρων Επαγγελματιών</t>
  </si>
  <si>
    <t>Σύνολο Ασφαλιστικών Εισφορών Εργαζομένου</t>
  </si>
  <si>
    <t>Σύνολο Ασφαλιστικών Εισφορών Εργοδότη</t>
  </si>
  <si>
    <t>Συνολικό Ποσό Παραστατικού (Τ.Π.Υ.)</t>
  </si>
  <si>
    <t>Συνολικό Κόστος Εντολής</t>
  </si>
  <si>
    <t>Σύνολο Ασφαλιστικών Εισφορών ΕΦΚΑ (Εργαζομένου και Εργοδότη)</t>
  </si>
  <si>
    <t>Συμπληρώνεται από το Χρήστη</t>
  </si>
  <si>
    <t>Πανεπιστήμιο Ιωαννίνων</t>
  </si>
  <si>
    <t>Ειδικός Λογαριασμός Κονδυλίων Έρευνας</t>
  </si>
  <si>
    <t>Ποσό Εργαζομένου για Επικουρικό</t>
  </si>
  <si>
    <t>Ποσό Εργοδότη για Επικουρικό</t>
  </si>
  <si>
    <t>Ποσό Εργαζομένου για Εφάπαξ</t>
  </si>
  <si>
    <t>Ποσό Εργοδότη για Εφάπαξ</t>
  </si>
  <si>
    <t>[13] = [4] * 20 / 100</t>
  </si>
  <si>
    <t>[16] = [14] + [15]</t>
  </si>
  <si>
    <t>[18] = [1] - [17]</t>
  </si>
  <si>
    <t>[19] = [1] + [15]</t>
  </si>
  <si>
    <t>Καθαρό Υπόλοιπο Πληρωμής στον Δικαιούχο (Ποσό πληρωμής ΕΑΠ, συμπεριλαμβάνεται ο ΦΠΑ)</t>
  </si>
  <si>
    <t>ΕΑΑΔΗΣΥ</t>
  </si>
  <si>
    <r>
      <t xml:space="preserve">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161"/>
        <scheme val="minor"/>
      </rPr>
      <t>ΕΑΑΔΗΣΥ</t>
    </r>
  </si>
  <si>
    <t>12a</t>
  </si>
  <si>
    <t>Σύνολο Κρατήσεων Εργαζ. (Παρ. Φόρου + Ασφ. Εισφ. Εργαζομένου+ ΕΑΑΔΗΣΥ+ ΑΕΠΠ)</t>
  </si>
  <si>
    <t>[1]=[0]/(1+1/(1+0,24*[2])*(13,33+4,05)/100)</t>
  </si>
  <si>
    <t>[8] = [4] * 4,05 / 100</t>
  </si>
  <si>
    <t>[7] = [4] * 2,05 / 100</t>
  </si>
  <si>
    <t>[15] = [6]+[8]+[12]</t>
  </si>
  <si>
    <t>[17] = [13] + [14]+[12a]+{11}</t>
  </si>
  <si>
    <t>[14] = [5]+[7]+[11]+{9}</t>
  </si>
  <si>
    <t>[12a]=[4]*0,1/100</t>
  </si>
  <si>
    <t>ΕΦΚΑ Πρώην ΤΣΜΕΔΕ Σύνταξη</t>
  </si>
  <si>
    <t>ΕΦΚΑ Πρώην ΤΣΜΕΔΕ Υγειονομική Περίθαλψη</t>
  </si>
  <si>
    <t>ΕΦΚΑ Πρώην ΤΣΜΕΔΕ Επικουρικό</t>
  </si>
  <si>
    <t>ΕΦΚΑ Πρώην ΤΣΜΕΔΕ Εφάπαξ</t>
  </si>
  <si>
    <t>Πίνακας Ανάλυσης ΕΦΚΑ - Πρώην ΤΣΜΕΔΕ (1-1-2025) (1η Ασφαλιστική Κατηγορία)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</si>
</sst>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2" fontId="1" fillId="0" borderId="1" xfId="0" applyNumberFormat="1" applyFont="1" applyBorder="1"/>
    <xf numFmtId="4" fontId="0" fillId="0" borderId="0" xfId="0" applyNumberFormat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0" fontId="0" fillId="0" borderId="2" xfId="0" applyBorder="1"/>
    <xf numFmtId="4" fontId="1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22" zoomScale="120" zoomScaleNormal="120" workbookViewId="0">
      <selection activeCell="A3" sqref="A3:D3"/>
    </sheetView>
  </sheetViews>
  <sheetFormatPr defaultRowHeight="15" x14ac:dyDescent="0.25"/>
  <cols>
    <col min="1" max="1" width="3.5703125" style="2" bestFit="1" customWidth="1"/>
    <col min="2" max="2" width="69.5703125" customWidth="1"/>
    <col min="3" max="3" width="40.5703125" bestFit="1" customWidth="1"/>
    <col min="4" max="4" width="8.7109375" bestFit="1" customWidth="1"/>
    <col min="6" max="6" width="13.7109375" bestFit="1" customWidth="1"/>
  </cols>
  <sheetData>
    <row r="1" spans="1:5" x14ac:dyDescent="0.25">
      <c r="A1" s="21" t="s">
        <v>22</v>
      </c>
      <c r="B1" s="21"/>
      <c r="C1" s="21"/>
      <c r="D1" s="21"/>
    </row>
    <row r="2" spans="1:5" x14ac:dyDescent="0.25">
      <c r="A2" s="21" t="s">
        <v>23</v>
      </c>
      <c r="B2" s="21"/>
      <c r="C2" s="21"/>
      <c r="D2" s="21"/>
    </row>
    <row r="3" spans="1:5" x14ac:dyDescent="0.25">
      <c r="A3" s="21" t="s">
        <v>48</v>
      </c>
      <c r="B3" s="21"/>
      <c r="C3" s="21"/>
      <c r="D3" s="21"/>
    </row>
    <row r="5" spans="1:5" s="3" customFormat="1" x14ac:dyDescent="0.25">
      <c r="A5" s="4" t="s">
        <v>0</v>
      </c>
      <c r="B5" s="4" t="s">
        <v>1</v>
      </c>
      <c r="C5" s="4" t="s">
        <v>3</v>
      </c>
      <c r="D5" s="4" t="s">
        <v>2</v>
      </c>
    </row>
    <row r="6" spans="1:5" s="2" customFormat="1" x14ac:dyDescent="0.25">
      <c r="A6" s="5">
        <v>0</v>
      </c>
      <c r="B6" s="6" t="s">
        <v>19</v>
      </c>
      <c r="C6" s="5" t="s">
        <v>21</v>
      </c>
      <c r="D6" s="7">
        <v>1206.74</v>
      </c>
    </row>
    <row r="7" spans="1:5" x14ac:dyDescent="0.25">
      <c r="A7" s="5">
        <v>1</v>
      </c>
      <c r="B7" s="6" t="s">
        <v>18</v>
      </c>
      <c r="C7" s="5" t="s">
        <v>37</v>
      </c>
      <c r="D7" s="11">
        <v>1028.06</v>
      </c>
    </row>
    <row r="8" spans="1:5" x14ac:dyDescent="0.25">
      <c r="A8" s="5">
        <v>2</v>
      </c>
      <c r="B8" s="6" t="s">
        <v>5</v>
      </c>
      <c r="C8" s="5" t="s">
        <v>21</v>
      </c>
      <c r="D8" s="8">
        <v>0</v>
      </c>
    </row>
    <row r="9" spans="1:5" x14ac:dyDescent="0.25">
      <c r="A9" s="5">
        <v>3</v>
      </c>
      <c r="B9" s="6" t="s">
        <v>4</v>
      </c>
      <c r="C9" s="5" t="s">
        <v>14</v>
      </c>
      <c r="D9" s="9">
        <f>(D7 - (D7/1.24)) * D8</f>
        <v>0</v>
      </c>
    </row>
    <row r="10" spans="1:5" x14ac:dyDescent="0.25">
      <c r="A10" s="5">
        <v>4</v>
      </c>
      <c r="B10" s="6" t="s">
        <v>6</v>
      </c>
      <c r="C10" s="5" t="s">
        <v>7</v>
      </c>
      <c r="D10" s="11">
        <f>D7-D9</f>
        <v>1028.06</v>
      </c>
      <c r="E10" s="1"/>
    </row>
    <row r="11" spans="1:5" x14ac:dyDescent="0.25">
      <c r="A11" s="22" t="s">
        <v>44</v>
      </c>
      <c r="B11" s="22"/>
      <c r="C11" s="22"/>
      <c r="D11" s="22"/>
    </row>
    <row r="12" spans="1:5" x14ac:dyDescent="0.25">
      <c r="A12" s="5">
        <v>5</v>
      </c>
      <c r="B12" s="6" t="s">
        <v>10</v>
      </c>
      <c r="C12" s="5" t="s">
        <v>8</v>
      </c>
      <c r="D12" s="9">
        <f>D10*6.67/100</f>
        <v>68.571601999999999</v>
      </c>
    </row>
    <row r="13" spans="1:5" x14ac:dyDescent="0.25">
      <c r="A13" s="5">
        <v>6</v>
      </c>
      <c r="B13" s="6" t="s">
        <v>11</v>
      </c>
      <c r="C13" s="5" t="s">
        <v>9</v>
      </c>
      <c r="D13" s="9">
        <f>D10*13.33/100</f>
        <v>137.04039799999998</v>
      </c>
    </row>
    <row r="14" spans="1:5" x14ac:dyDescent="0.25">
      <c r="A14" s="22" t="s">
        <v>45</v>
      </c>
      <c r="B14" s="22"/>
      <c r="C14" s="22"/>
      <c r="D14" s="22"/>
    </row>
    <row r="15" spans="1:5" x14ac:dyDescent="0.25">
      <c r="A15" s="5">
        <v>7</v>
      </c>
      <c r="B15" s="6" t="s">
        <v>12</v>
      </c>
      <c r="C15" s="5" t="s">
        <v>39</v>
      </c>
      <c r="D15" s="9">
        <f>D10*2.05/100</f>
        <v>21.075229999999998</v>
      </c>
    </row>
    <row r="16" spans="1:5" x14ac:dyDescent="0.25">
      <c r="A16" s="5">
        <v>8</v>
      </c>
      <c r="B16" s="6" t="s">
        <v>13</v>
      </c>
      <c r="C16" s="5" t="s">
        <v>38</v>
      </c>
      <c r="D16" s="9">
        <f>D10*4.05/100</f>
        <v>41.636429999999997</v>
      </c>
    </row>
    <row r="17" spans="1:6" x14ac:dyDescent="0.25">
      <c r="A17" s="22" t="s">
        <v>46</v>
      </c>
      <c r="B17" s="22"/>
      <c r="C17" s="22"/>
      <c r="D17" s="22"/>
    </row>
    <row r="18" spans="1:6" x14ac:dyDescent="0.25">
      <c r="A18" s="5">
        <v>9</v>
      </c>
      <c r="B18" s="6" t="s">
        <v>24</v>
      </c>
      <c r="C18" s="5">
        <v>0</v>
      </c>
      <c r="D18" s="9">
        <v>22.72</v>
      </c>
    </row>
    <row r="19" spans="1:6" x14ac:dyDescent="0.25">
      <c r="A19" s="5">
        <v>10</v>
      </c>
      <c r="B19" s="6" t="s">
        <v>25</v>
      </c>
      <c r="C19" s="5">
        <v>0</v>
      </c>
      <c r="D19" s="9">
        <v>22.72</v>
      </c>
    </row>
    <row r="20" spans="1:6" x14ac:dyDescent="0.25">
      <c r="A20" s="22" t="s">
        <v>47</v>
      </c>
      <c r="B20" s="22"/>
      <c r="C20" s="22"/>
      <c r="D20" s="22"/>
    </row>
    <row r="21" spans="1:6" x14ac:dyDescent="0.25">
      <c r="A21" s="5">
        <v>11</v>
      </c>
      <c r="B21" s="6" t="s">
        <v>26</v>
      </c>
      <c r="C21" s="5"/>
      <c r="D21" s="9">
        <v>30.29</v>
      </c>
    </row>
    <row r="22" spans="1:6" x14ac:dyDescent="0.25">
      <c r="A22" s="5">
        <v>12</v>
      </c>
      <c r="B22" s="6" t="s">
        <v>27</v>
      </c>
      <c r="C22" s="5">
        <v>0</v>
      </c>
      <c r="D22" s="9">
        <v>0</v>
      </c>
    </row>
    <row r="23" spans="1:6" x14ac:dyDescent="0.25">
      <c r="B23" s="18" t="s">
        <v>34</v>
      </c>
      <c r="C23" s="2"/>
      <c r="D23" s="17"/>
    </row>
    <row r="24" spans="1:6" x14ac:dyDescent="0.25">
      <c r="A24" s="5" t="s">
        <v>35</v>
      </c>
      <c r="B24" s="6" t="s">
        <v>33</v>
      </c>
      <c r="C24" s="5" t="s">
        <v>43</v>
      </c>
      <c r="D24" s="9">
        <f>AVERAGE(D10*0.1/100)</f>
        <v>1.02806</v>
      </c>
    </row>
    <row r="25" spans="1:6" x14ac:dyDescent="0.25">
      <c r="A25" s="5"/>
      <c r="B25" s="6"/>
      <c r="C25" s="6"/>
      <c r="D25" s="6"/>
    </row>
    <row r="26" spans="1:6" x14ac:dyDescent="0.25">
      <c r="A26" s="5">
        <v>13</v>
      </c>
      <c r="B26" s="6" t="s">
        <v>15</v>
      </c>
      <c r="C26" s="5" t="s">
        <v>28</v>
      </c>
      <c r="D26" s="9">
        <f>D10*20/100</f>
        <v>205.61199999999997</v>
      </c>
      <c r="E26" s="1"/>
      <c r="F26" s="1"/>
    </row>
    <row r="27" spans="1:6" x14ac:dyDescent="0.25">
      <c r="A27" s="5">
        <v>14</v>
      </c>
      <c r="B27" s="6" t="s">
        <v>16</v>
      </c>
      <c r="C27" s="5" t="s">
        <v>42</v>
      </c>
      <c r="D27" s="9">
        <f>D15+D12+D18+D21+D9</f>
        <v>142.65683199999998</v>
      </c>
      <c r="E27" s="1"/>
    </row>
    <row r="28" spans="1:6" x14ac:dyDescent="0.25">
      <c r="A28" s="5">
        <v>15</v>
      </c>
      <c r="B28" s="6" t="s">
        <v>17</v>
      </c>
      <c r="C28" s="5" t="s">
        <v>40</v>
      </c>
      <c r="D28" s="9">
        <f>D16+D13+D19+D22</f>
        <v>201.39682799999997</v>
      </c>
      <c r="E28" s="1"/>
      <c r="F28" s="14"/>
    </row>
    <row r="29" spans="1:6" x14ac:dyDescent="0.25">
      <c r="A29" s="5">
        <v>16</v>
      </c>
      <c r="B29" s="6" t="s">
        <v>20</v>
      </c>
      <c r="C29" s="5" t="s">
        <v>29</v>
      </c>
      <c r="D29" s="9">
        <f>D28+D27</f>
        <v>344.05365999999992</v>
      </c>
      <c r="E29" s="1"/>
      <c r="F29" s="1"/>
    </row>
    <row r="30" spans="1:6" x14ac:dyDescent="0.25">
      <c r="A30" s="5">
        <v>17</v>
      </c>
      <c r="B30" s="6" t="s">
        <v>36</v>
      </c>
      <c r="C30" s="5" t="s">
        <v>41</v>
      </c>
      <c r="D30" s="9">
        <f>SUM(D26+D27+D24)</f>
        <v>349.29689199999996</v>
      </c>
    </row>
    <row r="31" spans="1:6" x14ac:dyDescent="0.25">
      <c r="D31" s="10"/>
    </row>
    <row r="32" spans="1:6" s="16" customFormat="1" ht="30" x14ac:dyDescent="0.25">
      <c r="A32" s="15">
        <v>18</v>
      </c>
      <c r="B32" s="20" t="s">
        <v>32</v>
      </c>
      <c r="C32" s="15" t="s">
        <v>30</v>
      </c>
      <c r="D32" s="19">
        <f>D7-D30</f>
        <v>678.76310799999999</v>
      </c>
    </row>
    <row r="34" spans="1:4" s="13" customFormat="1" x14ac:dyDescent="0.25">
      <c r="A34" s="4">
        <v>19</v>
      </c>
      <c r="B34" s="12" t="s">
        <v>19</v>
      </c>
      <c r="C34" s="4" t="s">
        <v>31</v>
      </c>
      <c r="D34" s="11">
        <f>D7+D28</f>
        <v>1229.4568279999999</v>
      </c>
    </row>
  </sheetData>
  <mergeCells count="7">
    <mergeCell ref="A1:D1"/>
    <mergeCell ref="A2:D2"/>
    <mergeCell ref="A17:D17"/>
    <mergeCell ref="A20:D20"/>
    <mergeCell ref="A11:D11"/>
    <mergeCell ref="A14:D14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ΤΣΜΕΔΕ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2025-02-06T08:33:20Z</dcterms:modified>
</cp:coreProperties>
</file>