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kapakli\Desktop\"/>
    </mc:Choice>
  </mc:AlternateContent>
  <xr:revisionPtr revIDLastSave="0" documentId="13_ncr:1_{08FC56ED-C44F-442B-9F09-019570355693}" xr6:coauthVersionLast="47" xr6:coauthVersionMax="47" xr10:uidLastSave="{00000000-0000-0000-0000-000000000000}"/>
  <bookViews>
    <workbookView xWindow="1785" yWindow="3810" windowWidth="15900" windowHeight="15285" xr2:uid="{A66AFF21-9D6F-4A2A-8DE4-282D41386AF8}"/>
  </bookViews>
  <sheets>
    <sheet name="Φύλλο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3" l="1"/>
  <c r="C30" i="3"/>
  <c r="C7" i="3"/>
  <c r="C9" i="3" l="1"/>
  <c r="C10" i="3" l="1"/>
  <c r="C23" i="3" s="1"/>
  <c r="C12" i="3" l="1"/>
  <c r="C17" i="3"/>
  <c r="C25" i="3"/>
  <c r="C13" i="3"/>
  <c r="C16" i="3"/>
  <c r="C19" i="3" s="1"/>
  <c r="C27" i="3" l="1"/>
  <c r="C29" i="3" s="1"/>
  <c r="C20" i="3"/>
  <c r="C21" i="3" l="1"/>
  <c r="C32" i="3"/>
</calcChain>
</file>

<file path=xl/sharedStrings.xml><?xml version="1.0" encoding="utf-8"?>
<sst xmlns="http://schemas.openxmlformats.org/spreadsheetml/2006/main" count="26" uniqueCount="26">
  <si>
    <t>Πανεπιστήμιο Ιωαννίνων</t>
  </si>
  <si>
    <t>Ειδικός Λογαριασμός Κονδυλίων Έρευνας</t>
  </si>
  <si>
    <t>Πίνακας Ανάλυσης ΕΦΚΑ - Πρώην ΟΑΕΕ</t>
  </si>
  <si>
    <t>Περιγραφή</t>
  </si>
  <si>
    <t>Ποσό</t>
  </si>
  <si>
    <t>Συνολικό Κόστος Εντολής στο έργο</t>
  </si>
  <si>
    <t>Συνολικό Ποσό Παραστατικού (Τ.Π.Υ.)</t>
  </si>
  <si>
    <t>Υπάρχει ΦΠΑ? (0=ΌΧΙ, 1=ΝΑΙ)</t>
  </si>
  <si>
    <t>ΦΠΑ</t>
  </si>
  <si>
    <t>Ποσό Χωρίς ΦΠΑ</t>
  </si>
  <si>
    <t>ΕΦΚΑ Πρώην ΟΑΕΕ Σύνταξη</t>
  </si>
  <si>
    <t>Ποσό Εργαζομένου για Σύνταξη</t>
  </si>
  <si>
    <t>Ποσό Εργοδότη για Σύνταξη</t>
  </si>
  <si>
    <t>ΕΦΚΑ Πρώην ΟΑΕΕ Υγειονομική Περίθαλψη</t>
  </si>
  <si>
    <t>Ποσό Εργαζομένου για Υγειονομική Περίθαλψη</t>
  </si>
  <si>
    <t>Ποσό Εργοδότη για Υγειονομική Περίθαλψη</t>
  </si>
  <si>
    <t>Σύνολο Ασφαλιστικών Εισφορών Εργαζομένου</t>
  </si>
  <si>
    <t>Σύνολο Ασφαλιστικών Εισφορών Εργοδότη</t>
  </si>
  <si>
    <t>Σύνολο Ασφαλιστικών Εισφορών ΕΦΚΑ (Εργαζομένου και Εργοδότη)</t>
  </si>
  <si>
    <t>ΕΑΑΔΗΣΥ</t>
  </si>
  <si>
    <t>Καθαρό Υπόλοιπο Πληρωμής στον Δικαιούχο (Ποσό πληρωμής ΕΑΠ, συμπεριλαμβάνεται ο ΦΠΑ)</t>
  </si>
  <si>
    <t>Καθαρό Ποσό Πληρωμής (Συνολικό Κόστος μείον ΦΠΑ μείον Ασφαλ. Εισφορές)</t>
  </si>
  <si>
    <t>Ποσό Χωρίς ΦΠΑ και Χωρίς Εργοδοτικές Εισφορές</t>
  </si>
  <si>
    <t>Συνολικό Κόστος Εντολής</t>
  </si>
  <si>
    <t>Παρακράτηση Φόρου Ελευθέρων Επαγγελματιών (20%)</t>
  </si>
  <si>
    <t>Σύνολο Κρατήσεων Εργαζ. (Παρ. Φόρου + Ασφ. Εισφ. Εργαζομένου + ΕΑΑΔΗΣΥ)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</si>
</sst>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b/>
      <sz val="9"/>
      <color theme="1"/>
      <name val="Tahoma"/>
      <family val="2"/>
      <charset val="161"/>
    </font>
    <font>
      <sz val="9"/>
      <color theme="1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1" fillId="0" borderId="1" xfId="0" applyNumberFormat="1" applyFont="1" applyBorder="1"/>
    <xf numFmtId="2" fontId="1" fillId="0" borderId="0" xfId="0" applyNumberFormat="1" applyFont="1"/>
    <xf numFmtId="2" fontId="1" fillId="0" borderId="1" xfId="0" applyNumberFormat="1" applyFont="1" applyBorder="1"/>
    <xf numFmtId="4" fontId="2" fillId="0" borderId="0" xfId="0" applyNumberFormat="1" applyFont="1"/>
    <xf numFmtId="4" fontId="1" fillId="2" borderId="1" xfId="0" applyNumberFormat="1" applyFont="1" applyFill="1" applyBorder="1" applyAlignment="1">
      <alignment vertical="center"/>
    </xf>
    <xf numFmtId="2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center"/>
    </xf>
    <xf numFmtId="4" fontId="1" fillId="3" borderId="1" xfId="0" applyNumberFormat="1" applyFont="1" applyFill="1" applyBorder="1"/>
    <xf numFmtId="0" fontId="1" fillId="3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vertical="center" wrapText="1"/>
    </xf>
    <xf numFmtId="0" fontId="1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FA49-7140-4A99-9B25-91DE217A584B}">
  <dimension ref="A1:D47"/>
  <sheetViews>
    <sheetView tabSelected="1" topLeftCell="A13" workbookViewId="0">
      <selection activeCell="C32" sqref="C32"/>
    </sheetView>
  </sheetViews>
  <sheetFormatPr defaultRowHeight="15" x14ac:dyDescent="0.25"/>
  <cols>
    <col min="1" max="1" width="6.85546875" customWidth="1"/>
    <col min="2" max="2" width="46" customWidth="1"/>
    <col min="3" max="3" width="17.5703125" customWidth="1"/>
  </cols>
  <sheetData>
    <row r="1" spans="1:3" x14ac:dyDescent="0.25">
      <c r="A1" s="13" t="s">
        <v>0</v>
      </c>
      <c r="B1" s="13"/>
      <c r="C1" s="13"/>
    </row>
    <row r="2" spans="1:3" x14ac:dyDescent="0.25">
      <c r="A2" s="13" t="s">
        <v>1</v>
      </c>
      <c r="B2" s="13"/>
      <c r="C2" s="13"/>
    </row>
    <row r="3" spans="1:3" x14ac:dyDescent="0.25">
      <c r="A3" s="13" t="s">
        <v>2</v>
      </c>
      <c r="B3" s="13"/>
      <c r="C3" s="13"/>
    </row>
    <row r="4" spans="1:3" x14ac:dyDescent="0.25">
      <c r="A4" s="2"/>
      <c r="B4" s="1"/>
      <c r="C4" s="1"/>
    </row>
    <row r="5" spans="1:3" x14ac:dyDescent="0.25">
      <c r="A5" s="3"/>
      <c r="B5" s="3" t="s">
        <v>3</v>
      </c>
      <c r="C5" s="3" t="s">
        <v>4</v>
      </c>
    </row>
    <row r="6" spans="1:3" x14ac:dyDescent="0.25">
      <c r="A6" s="26"/>
      <c r="B6" s="27" t="s">
        <v>5</v>
      </c>
      <c r="C6" s="25">
        <v>2450</v>
      </c>
    </row>
    <row r="7" spans="1:3" x14ac:dyDescent="0.25">
      <c r="A7" s="4"/>
      <c r="B7" s="5" t="s">
        <v>6</v>
      </c>
      <c r="C7" s="6">
        <f>C6/(1+1/(1+0.24*C8)*17.38/100)</f>
        <v>2148.818786249823</v>
      </c>
    </row>
    <row r="8" spans="1:3" x14ac:dyDescent="0.25">
      <c r="A8" s="26"/>
      <c r="B8" s="27" t="s">
        <v>7</v>
      </c>
      <c r="C8" s="27">
        <v>1</v>
      </c>
    </row>
    <row r="9" spans="1:3" x14ac:dyDescent="0.25">
      <c r="A9" s="4"/>
      <c r="B9" s="5" t="s">
        <v>8</v>
      </c>
      <c r="C9" s="6">
        <f>(C7 - (C7/1.24)) * C8</f>
        <v>415.90041024190123</v>
      </c>
    </row>
    <row r="10" spans="1:3" x14ac:dyDescent="0.25">
      <c r="A10" s="4"/>
      <c r="B10" s="5" t="s">
        <v>9</v>
      </c>
      <c r="C10" s="6">
        <f>C7-C9</f>
        <v>1732.9183760079218</v>
      </c>
    </row>
    <row r="11" spans="1:3" x14ac:dyDescent="0.25">
      <c r="A11" s="20" t="s">
        <v>10</v>
      </c>
      <c r="B11" s="20"/>
      <c r="C11" s="20"/>
    </row>
    <row r="12" spans="1:3" x14ac:dyDescent="0.25">
      <c r="A12" s="4"/>
      <c r="B12" s="5" t="s">
        <v>11</v>
      </c>
      <c r="C12" s="8">
        <f>C10*6.67/100</f>
        <v>115.58565567972839</v>
      </c>
    </row>
    <row r="13" spans="1:3" x14ac:dyDescent="0.25">
      <c r="A13" s="4"/>
      <c r="B13" s="5" t="s">
        <v>12</v>
      </c>
      <c r="C13" s="8">
        <f>C10*13.33/100</f>
        <v>230.99801952185598</v>
      </c>
    </row>
    <row r="14" spans="1:3" x14ac:dyDescent="0.25">
      <c r="A14" s="2"/>
      <c r="B14" s="1"/>
      <c r="C14" s="7"/>
    </row>
    <row r="15" spans="1:3" x14ac:dyDescent="0.25">
      <c r="A15" s="20" t="s">
        <v>13</v>
      </c>
      <c r="B15" s="20"/>
      <c r="C15" s="20"/>
    </row>
    <row r="16" spans="1:3" x14ac:dyDescent="0.25">
      <c r="A16" s="4"/>
      <c r="B16" s="5" t="s">
        <v>14</v>
      </c>
      <c r="C16" s="8">
        <f>C10*2.05/100</f>
        <v>35.524826708162394</v>
      </c>
    </row>
    <row r="17" spans="1:4" x14ac:dyDescent="0.25">
      <c r="A17" s="4"/>
      <c r="B17" s="5" t="s">
        <v>15</v>
      </c>
      <c r="C17" s="8">
        <f>C10*4.05/100</f>
        <v>70.183194228320829</v>
      </c>
    </row>
    <row r="18" spans="1:4" x14ac:dyDescent="0.25">
      <c r="A18" s="4"/>
      <c r="B18" s="5"/>
      <c r="C18" s="8"/>
    </row>
    <row r="19" spans="1:4" x14ac:dyDescent="0.25">
      <c r="A19" s="22"/>
      <c r="B19" s="15" t="s">
        <v>16</v>
      </c>
      <c r="C19" s="14">
        <f>C16+C12</f>
        <v>151.11048238789078</v>
      </c>
    </row>
    <row r="20" spans="1:4" x14ac:dyDescent="0.25">
      <c r="A20" s="22"/>
      <c r="B20" s="15" t="s">
        <v>17</v>
      </c>
      <c r="C20" s="14">
        <f>C17+C13</f>
        <v>301.18121375017682</v>
      </c>
    </row>
    <row r="21" spans="1:4" ht="27" customHeight="1" x14ac:dyDescent="0.25">
      <c r="A21" s="22"/>
      <c r="B21" s="23" t="s">
        <v>18</v>
      </c>
      <c r="C21" s="14">
        <f>C20+C19</f>
        <v>452.29169613806761</v>
      </c>
    </row>
    <row r="22" spans="1:4" x14ac:dyDescent="0.25">
      <c r="A22" s="4"/>
      <c r="B22" s="5"/>
      <c r="C22" s="6"/>
    </row>
    <row r="23" spans="1:4" x14ac:dyDescent="0.25">
      <c r="A23" s="4"/>
      <c r="B23" s="5" t="s">
        <v>24</v>
      </c>
      <c r="C23" s="6">
        <f>C10*20/100</f>
        <v>346.58367520158436</v>
      </c>
    </row>
    <row r="24" spans="1:4" x14ac:dyDescent="0.25">
      <c r="A24" s="4"/>
      <c r="B24" s="16"/>
      <c r="C24" s="6"/>
    </row>
    <row r="25" spans="1:4" x14ac:dyDescent="0.25">
      <c r="A25" s="4"/>
      <c r="B25" s="16" t="s">
        <v>19</v>
      </c>
      <c r="C25" s="6">
        <f>C10*0.1/100</f>
        <v>1.7329183760079219</v>
      </c>
    </row>
    <row r="26" spans="1:4" x14ac:dyDescent="0.25">
      <c r="A26" s="4"/>
      <c r="B26" s="16"/>
      <c r="C26" s="6"/>
    </row>
    <row r="27" spans="1:4" ht="22.5" x14ac:dyDescent="0.25">
      <c r="A27" s="4"/>
      <c r="B27" s="18" t="s">
        <v>25</v>
      </c>
      <c r="C27" s="6">
        <f>SUM(C23+C19+C25)</f>
        <v>499.42707596548308</v>
      </c>
    </row>
    <row r="28" spans="1:4" x14ac:dyDescent="0.25">
      <c r="A28" s="4"/>
      <c r="B28" s="1"/>
      <c r="C28" s="9"/>
    </row>
    <row r="29" spans="1:4" ht="26.25" customHeight="1" x14ac:dyDescent="0.25">
      <c r="A29" s="24"/>
      <c r="B29" s="21" t="s">
        <v>20</v>
      </c>
      <c r="C29" s="10">
        <f>C7-C27</f>
        <v>1649.39171028434</v>
      </c>
    </row>
    <row r="30" spans="1:4" ht="22.5" x14ac:dyDescent="0.25">
      <c r="A30" s="4"/>
      <c r="B30" s="18" t="s">
        <v>21</v>
      </c>
      <c r="C30" s="6">
        <f>C6-C9-C21</f>
        <v>1581.8078936200311</v>
      </c>
    </row>
    <row r="31" spans="1:4" x14ac:dyDescent="0.25">
      <c r="A31" s="4"/>
      <c r="B31" s="17" t="s">
        <v>22</v>
      </c>
      <c r="C31" s="6">
        <f>C6-C9-C20</f>
        <v>1732.918376007922</v>
      </c>
      <c r="D31" s="12"/>
    </row>
    <row r="32" spans="1:4" x14ac:dyDescent="0.25">
      <c r="A32" s="4"/>
      <c r="B32" s="19" t="s">
        <v>23</v>
      </c>
      <c r="C32" s="6">
        <f>C7+C20</f>
        <v>2450</v>
      </c>
    </row>
    <row r="33" spans="3:3" x14ac:dyDescent="0.25">
      <c r="C33" s="11"/>
    </row>
    <row r="34" spans="3:3" x14ac:dyDescent="0.25">
      <c r="C34" s="11"/>
    </row>
    <row r="35" spans="3:3" x14ac:dyDescent="0.25">
      <c r="C35" s="11"/>
    </row>
    <row r="36" spans="3:3" x14ac:dyDescent="0.25">
      <c r="C36" s="11"/>
    </row>
    <row r="37" spans="3:3" x14ac:dyDescent="0.25">
      <c r="C37" s="11"/>
    </row>
    <row r="38" spans="3:3" x14ac:dyDescent="0.25">
      <c r="C38" s="11"/>
    </row>
    <row r="39" spans="3:3" x14ac:dyDescent="0.25">
      <c r="C39" s="11"/>
    </row>
    <row r="47" spans="3:3" ht="62.25" customHeight="1" x14ac:dyDescent="0.25"/>
  </sheetData>
  <mergeCells count="5">
    <mergeCell ref="A1:C1"/>
    <mergeCell ref="A2:C2"/>
    <mergeCell ref="A3:C3"/>
    <mergeCell ref="A11:C11"/>
    <mergeCell ref="A15:C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1F6DAF1196C771449DC4D7EC96CDA256" ma:contentTypeVersion="0" ma:contentTypeDescription="Δημιουργία νέου εγγράφου" ma:contentTypeScope="" ma:versionID="211a1741886453315ec4d75c0ce3cc0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5d839cb2a6fda7ef9482cbab82cf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1C6540-7F5F-4319-B4A1-EA89F22FE9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B97CC3-3CA1-4F7F-A8F0-1550CD87B0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1B5102-32A0-49A9-ABA8-CD9EAE090E15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Λεωνίδας Νίκας</dc:creator>
  <cp:lastModifiedBy>ΙΩΑΝΝΑ ΚΑΠΑΚΛΗ</cp:lastModifiedBy>
  <dcterms:created xsi:type="dcterms:W3CDTF">2022-01-05T08:16:39Z</dcterms:created>
  <dcterms:modified xsi:type="dcterms:W3CDTF">2025-02-04T11:19:41Z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0x0101001F6DAF1196C771449DC4D7EC96CDA256</vt:lpwstr>
  </property>
</Properties>
</file>